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ciones" sheetId="1" state="visible" r:id="rId3"/>
    <sheet name="Equilibrio" sheetId="2" state="visible" r:id="rId4"/>
    <sheet name="Cotizacion" sheetId="3" state="visible" r:id="rId5"/>
    <sheet name="Trabajos" sheetId="4" state="visible" r:id="rId6"/>
    <sheet name="Reserva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<sst xmlns="http://schemas.openxmlformats.org/spreadsheetml/2006/main" count="103" uniqueCount="102">
  <si>
    <t xml:space="preserve">CUADERNO DEL CONTRATISTA  ·  Hoja de cálculo</t>
  </si>
  <si>
    <t xml:space="preserve">Cómo usar este archivo</t>
  </si>
  <si>
    <t xml:space="preserve">Este archivo tiene cuatro hojas de trabajo. Llene solamente las celdas AMARILLAS.</t>
  </si>
  <si>
    <t xml:space="preserve">Todo lo demás se calcula solo. No borre las fórmulas.</t>
  </si>
  <si>
    <t xml:space="preserve">Las cuatro hojas</t>
  </si>
  <si>
    <t xml:space="preserve">1. EQUILIBRIO — Cuánto necesita el negocio cada mes para existir. Empiece aquí.</t>
  </si>
  <si>
    <t xml:space="preserve">2. COTIZACION — Calculadora de precios. Las cuatro partes de un precio.</t>
  </si>
  <si>
    <t xml:space="preserve">3. TRABAJOS — Una línea por obra. Lo cotizado contra lo gastado de verdad.</t>
  </si>
  <si>
    <t xml:space="preserve">4. RESERVA — El 10% de cada pago. La meta son tres meses de gastos fijos.</t>
  </si>
  <si>
    <t xml:space="preserve">El orden correcto</t>
  </si>
  <si>
    <t xml:space="preserve">Llene EQUILIBRIO primero. Ese número alimenta las otras hojas.</t>
  </si>
  <si>
    <t xml:space="preserve">Después de cada obra, anote la línea en TRABAJOS el mismo día que la termina.</t>
  </si>
  <si>
    <t xml:space="preserve">Cada vez que reciba un pago, anótelo en RESERVA.</t>
  </si>
  <si>
    <t xml:space="preserve">Colores</t>
  </si>
  <si>
    <t xml:space="preserve">AMARILLO = usted escribe aquí.    AZUL = número que usted puso.    VERDE = viene de otra hoja.</t>
  </si>
  <si>
    <t xml:space="preserve">Nota importante</t>
  </si>
  <si>
    <t xml:space="preserve">Los porcentajes de CCSS, aguinaldo, vacaciones y liquidación cambian con el tiempo.</t>
  </si>
  <si>
    <t xml:space="preserve">Confirme los montos exactos con su contador antes de usarlos en una cotización real.</t>
  </si>
  <si>
    <t xml:space="preserve">PUNTO DE EQUILIBRIO  ·  Lo que el negocio necesita cada mes</t>
  </si>
  <si>
    <t xml:space="preserve">GASTO FIJO MENSUAL</t>
  </si>
  <si>
    <t xml:space="preserve">MONTO</t>
  </si>
  <si>
    <t xml:space="preserve">Notas</t>
  </si>
  <si>
    <t xml:space="preserve">Camioneta — pago, seguro, Riteve</t>
  </si>
  <si>
    <t xml:space="preserve">Ejemplo. Cambie por su monto real.</t>
  </si>
  <si>
    <t xml:space="preserve">Gasolina</t>
  </si>
  <si>
    <t xml:space="preserve">Herramienta y reposición</t>
  </si>
  <si>
    <t xml:space="preserve">Teléfono e internet</t>
  </si>
  <si>
    <t xml:space="preserve">Contador</t>
  </si>
  <si>
    <t xml:space="preserve">CCSS de personal NO facturable (oficina)</t>
  </si>
  <si>
    <t xml:space="preserve">La CCSS de la cuadrilla ya va en el factor de cargas.</t>
  </si>
  <si>
    <t xml:space="preserve">Bodega o alquiler de taller</t>
  </si>
  <si>
    <t xml:space="preserve">Mi salario fijo</t>
  </si>
  <si>
    <t xml:space="preserve">De la Hoja 01 del cuaderno.</t>
  </si>
  <si>
    <t xml:space="preserve">Otros gastos fijos</t>
  </si>
  <si>
    <t xml:space="preserve">TOTAL — necesito cada mes</t>
  </si>
  <si>
    <t xml:space="preserve">Días trabajables por mes</t>
  </si>
  <si>
    <t xml:space="preserve">Para saber cuánto tiene que producir por día.</t>
  </si>
  <si>
    <t xml:space="preserve">Tengo que producir por día</t>
  </si>
  <si>
    <t xml:space="preserve">Facturación anual estimada</t>
  </si>
  <si>
    <t xml:space="preserve">Lo que espera facturar en el año. Sea realista.</t>
  </si>
  <si>
    <t xml:space="preserve">Mi % de gastos fijos para cotizar</t>
  </si>
  <si>
    <t xml:space="preserve">Use este % en la hoja COTIZACION.</t>
  </si>
  <si>
    <t xml:space="preserve">META DE RESERVA — tres meses</t>
  </si>
  <si>
    <t xml:space="preserve">Guardado antes de mayo.</t>
  </si>
  <si>
    <t xml:space="preserve">CALCULADORA DE COTIZACIÓN  ·  Las cuatro partes de un precio</t>
  </si>
  <si>
    <t xml:space="preserve">DATOS DE LA OBRA</t>
  </si>
  <si>
    <t xml:space="preserve">Nombre de la obra / cliente</t>
  </si>
  <si>
    <t xml:space="preserve">Casa Pérez — remodelación baño</t>
  </si>
  <si>
    <t xml:space="preserve">1 · MATERIALES</t>
  </si>
  <si>
    <t xml:space="preserve">Costo de materiales</t>
  </si>
  <si>
    <t xml:space="preserve">2 · MANO DE OBRA CARGADA</t>
  </si>
  <si>
    <t xml:space="preserve">Cantidad de trabajadores</t>
  </si>
  <si>
    <t xml:space="preserve">Días de trabajo</t>
  </si>
  <si>
    <t xml:space="preserve">Jornal por día</t>
  </si>
  <si>
    <t xml:space="preserve">Factor de cargas (CCSS + aguinaldo + vacaciones)</t>
  </si>
  <si>
    <t xml:space="preserve">CONFIRME ESTE NÚMERO CON SU CONTADOR.</t>
  </si>
  <si>
    <t xml:space="preserve">Mano de obra cargada</t>
  </si>
  <si>
    <t xml:space="preserve">3 · GASTOS FIJOS DEL NEGOCIO</t>
  </si>
  <si>
    <t xml:space="preserve">% de gastos fijos</t>
  </si>
  <si>
    <t xml:space="preserve">Viene de la hoja EQUILIBRIO.</t>
  </si>
  <si>
    <t xml:space="preserve">Gastos fijos asignados</t>
  </si>
  <si>
    <t xml:space="preserve">COSTO TOTAL</t>
  </si>
  <si>
    <t xml:space="preserve">4 · GANANCIA</t>
  </si>
  <si>
    <t xml:space="preserve">% de ganancia</t>
  </si>
  <si>
    <t xml:space="preserve">Entre 15% y 25%. No es su salario.</t>
  </si>
  <si>
    <t xml:space="preserve">Ganancia</t>
  </si>
  <si>
    <t xml:space="preserve">PRECIO A COTIZAR</t>
  </si>
  <si>
    <t xml:space="preserve">Comparación — la cotización "normal"</t>
  </si>
  <si>
    <t xml:space="preserve">Solo materiales + jornales sin cargas</t>
  </si>
  <si>
    <t xml:space="preserve">Lo que estaría dejando en la mesa</t>
  </si>
  <si>
    <t xml:space="preserve">ETAPAS DE PAGO</t>
  </si>
  <si>
    <t xml:space="preserve">Etapa</t>
  </si>
  <si>
    <t xml:space="preserve">Monto</t>
  </si>
  <si>
    <t xml:space="preserve">%</t>
  </si>
  <si>
    <t xml:space="preserve">Al firmar — materiales</t>
  </si>
  <si>
    <t xml:space="preserve">Obra gruesa terminada</t>
  </si>
  <si>
    <t xml:space="preserve">Acabados iniciados</t>
  </si>
  <si>
    <t xml:space="preserve">Entrega y revisión final</t>
  </si>
  <si>
    <t xml:space="preserve">TARJETAS DE TRABAJO  ·  ¿Ganó plata esta obra?</t>
  </si>
  <si>
    <t xml:space="preserve">Obra / Cliente</t>
  </si>
  <si>
    <t xml:space="preserve">Fecha entrega</t>
  </si>
  <si>
    <t xml:space="preserve">Cotizado</t>
  </si>
  <si>
    <t xml:space="preserve">Gastado real</t>
  </si>
  <si>
    <t xml:space="preserve">Ganancia real</t>
  </si>
  <si>
    <t xml:space="preserve">% Ganancia</t>
  </si>
  <si>
    <t xml:space="preserve">Días real</t>
  </si>
  <si>
    <t xml:space="preserve">¿Qué haría diferente?</t>
  </si>
  <si>
    <t xml:space="preserve">Casa Pérez — baño</t>
  </si>
  <si>
    <t xml:space="preserve">2026-03-14</t>
  </si>
  <si>
    <t xml:space="preserve">Ejemplo — borre esta línea</t>
  </si>
  <si>
    <t xml:space="preserve">TOTALES DEL AÑO</t>
  </si>
  <si>
    <t xml:space="preserve">Anote la línea el mismo día que entrega la obra. Si espera, no lo va a hacer.</t>
  </si>
  <si>
    <t xml:space="preserve">CUENTA DE RESERVA  ·  El 10% de cada pago</t>
  </si>
  <si>
    <t xml:space="preserve">META — tres meses de gastos fijos</t>
  </si>
  <si>
    <t xml:space="preserve">Fecha</t>
  </si>
  <si>
    <t xml:space="preserve">Pago recibido</t>
  </si>
  <si>
    <t xml:space="preserve">10% a reserva</t>
  </si>
  <si>
    <t xml:space="preserve">Saldo acumulado</t>
  </si>
  <si>
    <t xml:space="preserve">2026-01-15</t>
  </si>
  <si>
    <t xml:space="preserve">Casa Pérez — al firmar</t>
  </si>
  <si>
    <t xml:space="preserve">Falta para la meta</t>
  </si>
  <si>
    <t xml:space="preserve">Este dinero es para la temporada verde y el aguinaldo. Para nada más.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</si>
</sst>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₡#,##0;&quot;(₡&quot;#,##0\);\-"/>
    <numFmt numFmtId="166" formatCode="0.0%"/>
    <numFmt numFmtId="167" formatCode="0.00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FFFFFF"/>
      <name val="Arial"/>
      <family val="0"/>
      <charset val="1"/>
    </font>
    <font>
      <b val="true"/>
      <sz val="12"/>
      <color rgb="FF12314A"/>
      <name val="Arial"/>
      <family val="0"/>
      <charset val="1"/>
    </font>
    <font>
      <sz val="11"/>
      <name val="Arial"/>
      <family val="0"/>
      <charset val="1"/>
    </font>
    <font>
      <sz val="11"/>
      <color rgb="FF0000FF"/>
      <name val="Arial"/>
      <family val="0"/>
      <charset val="1"/>
    </font>
    <font>
      <i val="true"/>
      <sz val="9"/>
      <color rgb="FF666666"/>
      <name val="Arial"/>
      <family val="0"/>
      <charset val="1"/>
    </font>
    <font>
      <b val="true"/>
      <sz val="11"/>
      <name val="Arial"/>
      <family val="0"/>
      <charset val="1"/>
    </font>
    <font>
      <b val="true"/>
      <i val="true"/>
      <sz val="9"/>
      <color rgb="FFA8382C"/>
      <name val="Arial"/>
      <family val="0"/>
      <charset val="1"/>
    </font>
    <font>
      <sz val="11"/>
      <color rgb="FF008000"/>
      <name val="Arial"/>
      <family val="0"/>
      <charset val="1"/>
    </font>
    <font>
      <b val="true"/>
      <sz val="14"/>
      <color rgb="FF12314A"/>
      <name val="Arial"/>
      <family val="0"/>
      <charset val="1"/>
    </font>
    <font>
      <b val="true"/>
      <sz val="11"/>
      <color rgb="FFA8382C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2314A"/>
        <bgColor rgb="FF333333"/>
      </patternFill>
    </fill>
    <fill>
      <patternFill patternType="solid">
        <fgColor rgb="FFFFFF00"/>
        <bgColor rgb="FFFFFF00"/>
      </patternFill>
    </fill>
    <fill>
      <patternFill patternType="solid">
        <fgColor rgb="FFFBF3DE"/>
        <bgColor rgb="FFF2F4F3"/>
      </patternFill>
    </fill>
    <fill>
      <patternFill patternType="solid">
        <fgColor rgb="FFF2F4F3"/>
        <bgColor rgb="FFFBF3DE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C4CFCC"/>
      </left>
      <right style="thin">
        <color rgb="FFC4CFCC"/>
      </right>
      <top style="thin">
        <color rgb="FFC4CFCC"/>
      </top>
      <bottom style="thin">
        <color rgb="FFC4CFCC"/>
      </bottom>
      <diagonal/>
    </border>
    <border diagonalUp="false" diagonalDown="false">
      <left/>
      <right/>
      <top style="medium">
        <color rgb="FF12314A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4CFCC"/>
      <rgbColor rgb="FF808080"/>
      <rgbColor rgb="FF9999FF"/>
      <rgbColor rgb="FF993366"/>
      <rgbColor rgb="FFFBF3DE"/>
      <rgbColor rgb="FFF2F4F3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12314A"/>
      <rgbColor rgb="FF339966"/>
      <rgbColor rgb="FF003300"/>
      <rgbColor rgb="FF333300"/>
      <rgbColor rgb="FFA8382C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96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</row>
    <row r="3" customFormat="false" ht="15" hidden="false" customHeight="false" outlineLevel="0" collapsed="false">
      <c r="B3" s="2" t="s">
        <v>1</v>
      </c>
    </row>
    <row r="4" customFormat="false" ht="15" hidden="false" customHeight="false" outlineLevel="0" collapsed="false">
      <c r="B4" s="3" t="s">
        <v>2</v>
      </c>
    </row>
    <row r="5" customFormat="false" ht="15" hidden="false" customHeight="false" outlineLevel="0" collapsed="false">
      <c r="B5" s="3" t="s">
        <v>3</v>
      </c>
    </row>
    <row r="7" customFormat="false" ht="15" hidden="false" customHeight="false" outlineLevel="0" collapsed="false">
      <c r="B7" s="2" t="s">
        <v>4</v>
      </c>
    </row>
    <row r="8" customFormat="false" ht="15" hidden="false" customHeight="false" outlineLevel="0" collapsed="false">
      <c r="B8" s="3" t="s">
        <v>5</v>
      </c>
    </row>
    <row r="9" customFormat="false" ht="15" hidden="false" customHeight="false" outlineLevel="0" collapsed="false">
      <c r="B9" s="3" t="s">
        <v>6</v>
      </c>
    </row>
    <row r="10" customFormat="false" ht="15" hidden="false" customHeight="false" outlineLevel="0" collapsed="false">
      <c r="B10" s="3" t="s">
        <v>7</v>
      </c>
    </row>
    <row r="11" customFormat="false" ht="15" hidden="false" customHeight="false" outlineLevel="0" collapsed="false">
      <c r="B11" s="3" t="s">
        <v>8</v>
      </c>
    </row>
    <row r="13" customFormat="false" ht="15" hidden="false" customHeight="false" outlineLevel="0" collapsed="false">
      <c r="B13" s="2" t="s">
        <v>9</v>
      </c>
    </row>
    <row r="14" customFormat="false" ht="15" hidden="false" customHeight="false" outlineLevel="0" collapsed="false">
      <c r="B14" s="3" t="s">
        <v>10</v>
      </c>
    </row>
    <row r="15" customFormat="false" ht="15" hidden="false" customHeight="false" outlineLevel="0" collapsed="false">
      <c r="B15" s="3" t="s">
        <v>11</v>
      </c>
    </row>
    <row r="16" customFormat="false" ht="15" hidden="false" customHeight="false" outlineLevel="0" collapsed="false">
      <c r="B16" s="3" t="s">
        <v>12</v>
      </c>
    </row>
    <row r="18" customFormat="false" ht="15" hidden="false" customHeight="false" outlineLevel="0" collapsed="false">
      <c r="B18" s="2" t="s">
        <v>13</v>
      </c>
    </row>
    <row r="19" customFormat="false" ht="15" hidden="false" customHeight="false" outlineLevel="0" collapsed="false">
      <c r="B19" s="3" t="s">
        <v>14</v>
      </c>
    </row>
    <row r="21" customFormat="false" ht="15" hidden="false" customHeight="false" outlineLevel="0" collapsed="false">
      <c r="B21" s="2" t="s">
        <v>15</v>
      </c>
    </row>
    <row r="22" customFormat="false" ht="15" hidden="false" customHeight="false" outlineLevel="0" collapsed="false">
      <c r="B22" s="3" t="s">
        <v>16</v>
      </c>
    </row>
    <row r="23" customFormat="false" ht="15" hidden="false" customHeight="false" outlineLevel="0" collapsed="false">
      <c r="B23" s="3" t="s">
        <v>17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46"/>
    <col collapsed="false" customWidth="true" hidden="false" outlineLevel="0" max="3" min="3" style="0" width="18"/>
    <col collapsed="false" customWidth="true" hidden="false" outlineLevel="0" max="4" min="4" style="0" width="44"/>
  </cols>
  <sheetData>
    <row r="1" customFormat="false" ht="30" hidden="false" customHeight="true" outlineLevel="0" collapsed="false">
      <c r="A1" s="1" t="s">
        <v>18</v>
      </c>
      <c r="B1" s="1"/>
      <c r="C1" s="1"/>
      <c r="D1" s="1"/>
    </row>
    <row r="3" customFormat="false" ht="15" hidden="false" customHeight="false" outlineLevel="0" collapsed="false">
      <c r="B3" s="2" t="s">
        <v>19</v>
      </c>
      <c r="C3" s="4" t="s">
        <v>20</v>
      </c>
      <c r="D3" s="2" t="s">
        <v>21</v>
      </c>
    </row>
    <row r="4" customFormat="false" ht="15" hidden="false" customHeight="false" outlineLevel="0" collapsed="false">
      <c r="B4" s="3" t="s">
        <v>22</v>
      </c>
      <c r="C4" s="5" t="n">
        <v>145000</v>
      </c>
      <c r="D4" s="6" t="s">
        <v>23</v>
      </c>
    </row>
    <row r="5" customFormat="false" ht="15" hidden="false" customHeight="false" outlineLevel="0" collapsed="false">
      <c r="B5" s="3" t="s">
        <v>24</v>
      </c>
      <c r="C5" s="5" t="n">
        <v>180000</v>
      </c>
      <c r="D5" s="6"/>
    </row>
    <row r="6" customFormat="false" ht="15" hidden="false" customHeight="false" outlineLevel="0" collapsed="false">
      <c r="B6" s="3" t="s">
        <v>25</v>
      </c>
      <c r="C6" s="5" t="n">
        <v>60000</v>
      </c>
      <c r="D6" s="6"/>
    </row>
    <row r="7" customFormat="false" ht="15" hidden="false" customHeight="false" outlineLevel="0" collapsed="false">
      <c r="B7" s="3" t="s">
        <v>26</v>
      </c>
      <c r="C7" s="5" t="n">
        <v>35000</v>
      </c>
      <c r="D7" s="6"/>
    </row>
    <row r="8" customFormat="false" ht="15" hidden="false" customHeight="false" outlineLevel="0" collapsed="false">
      <c r="B8" s="3" t="s">
        <v>27</v>
      </c>
      <c r="C8" s="5" t="n">
        <v>50000</v>
      </c>
      <c r="D8" s="6"/>
    </row>
    <row r="9" customFormat="false" ht="15" hidden="false" customHeight="false" outlineLevel="0" collapsed="false">
      <c r="B9" s="3" t="s">
        <v>28</v>
      </c>
      <c r="C9" s="5" t="n">
        <v>0</v>
      </c>
      <c r="D9" s="6" t="s">
        <v>29</v>
      </c>
    </row>
    <row r="10" customFormat="false" ht="15" hidden="false" customHeight="false" outlineLevel="0" collapsed="false">
      <c r="B10" s="3" t="s">
        <v>30</v>
      </c>
      <c r="C10" s="5" t="n">
        <v>90000</v>
      </c>
      <c r="D10" s="6"/>
    </row>
    <row r="11" customFormat="false" ht="15" hidden="false" customHeight="false" outlineLevel="0" collapsed="false">
      <c r="B11" s="3" t="s">
        <v>31</v>
      </c>
      <c r="C11" s="5" t="n">
        <v>550000</v>
      </c>
      <c r="D11" s="6" t="s">
        <v>32</v>
      </c>
    </row>
    <row r="12" customFormat="false" ht="15" hidden="false" customHeight="false" outlineLevel="0" collapsed="false">
      <c r="B12" s="3" t="s">
        <v>33</v>
      </c>
      <c r="C12" s="5" t="n">
        <v>0</v>
      </c>
      <c r="D12" s="6"/>
    </row>
    <row r="13" customFormat="false" ht="15" hidden="false" customHeight="false" outlineLevel="0" collapsed="false">
      <c r="B13" s="7" t="s">
        <v>34</v>
      </c>
      <c r="C13" s="8" t="n">
        <f aca="false">SUM(C4:C12)</f>
        <v>1110000</v>
      </c>
    </row>
    <row r="15" customFormat="false" ht="15" hidden="false" customHeight="false" outlineLevel="0" collapsed="false">
      <c r="B15" s="3" t="s">
        <v>35</v>
      </c>
      <c r="C15" s="9" t="n">
        <v>22</v>
      </c>
      <c r="D15" s="6" t="s">
        <v>36</v>
      </c>
    </row>
    <row r="16" customFormat="false" ht="15" hidden="false" customHeight="false" outlineLevel="0" collapsed="false">
      <c r="B16" s="10" t="s">
        <v>37</v>
      </c>
      <c r="C16" s="11" t="n">
        <f aca="false">IFERROR(C13/C15,0)</f>
        <v>50454.5454545455</v>
      </c>
    </row>
    <row r="18" customFormat="false" ht="15" hidden="false" customHeight="false" outlineLevel="0" collapsed="false">
      <c r="B18" s="3" t="s">
        <v>38</v>
      </c>
      <c r="C18" s="5" t="n">
        <v>60000000</v>
      </c>
      <c r="D18" s="6" t="s">
        <v>39</v>
      </c>
    </row>
    <row r="19" customFormat="false" ht="15" hidden="false" customHeight="false" outlineLevel="0" collapsed="false">
      <c r="B19" s="10" t="s">
        <v>40</v>
      </c>
      <c r="C19" s="12" t="n">
        <f aca="false">IFERROR((C13*12)/C18,0)</f>
        <v>0.222</v>
      </c>
      <c r="D19" s="6" t="s">
        <v>41</v>
      </c>
    </row>
    <row r="21" customFormat="false" ht="15" hidden="false" customHeight="false" outlineLevel="0" collapsed="false">
      <c r="B21" s="2" t="s">
        <v>42</v>
      </c>
      <c r="C21" s="13" t="n">
        <f aca="false">C13*3</f>
        <v>3330000</v>
      </c>
      <c r="D21" s="6" t="s">
        <v>43</v>
      </c>
    </row>
  </sheetData>
  <mergeCells count="1">
    <mergeCell ref="A1:D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46"/>
    <col collapsed="false" customWidth="true" hidden="false" outlineLevel="0" max="3" min="3" style="0" width="18"/>
    <col collapsed="false" customWidth="true" hidden="false" outlineLevel="0" max="4" min="4" style="0" width="44"/>
  </cols>
  <sheetData>
    <row r="1" customFormat="false" ht="30" hidden="false" customHeight="true" outlineLevel="0" collapsed="false">
      <c r="A1" s="1" t="s">
        <v>44</v>
      </c>
      <c r="B1" s="1"/>
      <c r="C1" s="1"/>
      <c r="D1" s="1"/>
    </row>
    <row r="3" customFormat="false" ht="15" hidden="false" customHeight="false" outlineLevel="0" collapsed="false">
      <c r="B3" s="2" t="s">
        <v>45</v>
      </c>
    </row>
    <row r="4" customFormat="false" ht="15" hidden="false" customHeight="false" outlineLevel="0" collapsed="false">
      <c r="B4" s="3" t="s">
        <v>46</v>
      </c>
      <c r="C4" s="9" t="s">
        <v>47</v>
      </c>
    </row>
    <row r="6" customFormat="false" ht="15" hidden="false" customHeight="false" outlineLevel="0" collapsed="false">
      <c r="B6" s="2" t="s">
        <v>48</v>
      </c>
    </row>
    <row r="7" customFormat="false" ht="15" hidden="false" customHeight="false" outlineLevel="0" collapsed="false">
      <c r="B7" s="3" t="s">
        <v>49</v>
      </c>
      <c r="C7" s="5" t="n">
        <v>1800000</v>
      </c>
    </row>
    <row r="9" customFormat="false" ht="15" hidden="false" customHeight="false" outlineLevel="0" collapsed="false">
      <c r="B9" s="2" t="s">
        <v>50</v>
      </c>
    </row>
    <row r="10" customFormat="false" ht="15" hidden="false" customHeight="false" outlineLevel="0" collapsed="false">
      <c r="B10" s="3" t="s">
        <v>51</v>
      </c>
      <c r="C10" s="9" t="n">
        <v>3</v>
      </c>
    </row>
    <row r="11" customFormat="false" ht="15" hidden="false" customHeight="false" outlineLevel="0" collapsed="false">
      <c r="B11" s="3" t="s">
        <v>52</v>
      </c>
      <c r="C11" s="9" t="n">
        <v>10</v>
      </c>
    </row>
    <row r="12" customFormat="false" ht="15" hidden="false" customHeight="false" outlineLevel="0" collapsed="false">
      <c r="B12" s="3" t="s">
        <v>53</v>
      </c>
      <c r="C12" s="5" t="n">
        <v>18000</v>
      </c>
    </row>
    <row r="13" customFormat="false" ht="15" hidden="false" customHeight="false" outlineLevel="0" collapsed="false">
      <c r="B13" s="3" t="s">
        <v>54</v>
      </c>
      <c r="C13" s="14" t="n">
        <v>1.4</v>
      </c>
      <c r="D13" s="15" t="s">
        <v>55</v>
      </c>
    </row>
    <row r="14" customFormat="false" ht="15" hidden="false" customHeight="false" outlineLevel="0" collapsed="false">
      <c r="B14" s="10" t="s">
        <v>56</v>
      </c>
      <c r="C14" s="11" t="n">
        <f aca="false">C10*C11*C12*C13</f>
        <v>756000</v>
      </c>
    </row>
    <row r="16" customFormat="false" ht="15" hidden="false" customHeight="false" outlineLevel="0" collapsed="false">
      <c r="B16" s="2" t="s">
        <v>57</v>
      </c>
    </row>
    <row r="17" customFormat="false" ht="15" hidden="false" customHeight="false" outlineLevel="0" collapsed="false">
      <c r="B17" s="3" t="s">
        <v>58</v>
      </c>
      <c r="C17" s="16" t="n">
        <f aca="false">Equilibrio!C19</f>
        <v>0.222</v>
      </c>
      <c r="D17" s="6" t="s">
        <v>59</v>
      </c>
    </row>
    <row r="18" customFormat="false" ht="15" hidden="false" customHeight="false" outlineLevel="0" collapsed="false">
      <c r="B18" s="10" t="s">
        <v>60</v>
      </c>
      <c r="C18" s="11" t="n">
        <f aca="false">(C7+C14)*C17</f>
        <v>567432</v>
      </c>
    </row>
    <row r="20" customFormat="false" ht="15" hidden="false" customHeight="false" outlineLevel="0" collapsed="false">
      <c r="B20" s="7" t="s">
        <v>61</v>
      </c>
      <c r="C20" s="8" t="n">
        <f aca="false">C7+C14+C18</f>
        <v>3123432</v>
      </c>
    </row>
    <row r="22" customFormat="false" ht="15" hidden="false" customHeight="false" outlineLevel="0" collapsed="false">
      <c r="B22" s="2" t="s">
        <v>62</v>
      </c>
    </row>
    <row r="23" customFormat="false" ht="15" hidden="false" customHeight="false" outlineLevel="0" collapsed="false">
      <c r="B23" s="3" t="s">
        <v>63</v>
      </c>
      <c r="C23" s="17" t="n">
        <v>0.2</v>
      </c>
      <c r="D23" s="6" t="s">
        <v>64</v>
      </c>
    </row>
    <row r="24" customFormat="false" ht="15" hidden="false" customHeight="false" outlineLevel="0" collapsed="false">
      <c r="B24" s="10" t="s">
        <v>65</v>
      </c>
      <c r="C24" s="11" t="n">
        <f aca="false">C20*C23</f>
        <v>624686.4</v>
      </c>
    </row>
    <row r="26" customFormat="false" ht="24" hidden="false" customHeight="true" outlineLevel="0" collapsed="false">
      <c r="B26" s="18" t="s">
        <v>66</v>
      </c>
      <c r="C26" s="19" t="n">
        <f aca="false">C20+C24</f>
        <v>3748118.4</v>
      </c>
    </row>
    <row r="28" customFormat="false" ht="15" hidden="false" customHeight="false" outlineLevel="0" collapsed="false">
      <c r="B28" s="2" t="s">
        <v>67</v>
      </c>
    </row>
    <row r="29" customFormat="false" ht="15" hidden="false" customHeight="false" outlineLevel="0" collapsed="false">
      <c r="B29" s="3" t="s">
        <v>68</v>
      </c>
      <c r="C29" s="20" t="n">
        <f aca="false">C7+(C10*C11*C12)</f>
        <v>2340000</v>
      </c>
    </row>
    <row r="30" customFormat="false" ht="15" hidden="false" customHeight="false" outlineLevel="0" collapsed="false">
      <c r="B30" s="10" t="s">
        <v>69</v>
      </c>
      <c r="C30" s="21" t="n">
        <f aca="false">C26-C29</f>
        <v>1408118.4</v>
      </c>
    </row>
    <row r="32" customFormat="false" ht="15" hidden="false" customHeight="false" outlineLevel="0" collapsed="false">
      <c r="B32" s="2" t="s">
        <v>70</v>
      </c>
    </row>
    <row r="33" customFormat="false" ht="15" hidden="false" customHeight="false" outlineLevel="0" collapsed="false">
      <c r="B33" s="10" t="s">
        <v>71</v>
      </c>
      <c r="C33" s="10" t="s">
        <v>72</v>
      </c>
      <c r="D33" s="10" t="s">
        <v>73</v>
      </c>
    </row>
    <row r="34" customFormat="false" ht="15" hidden="false" customHeight="false" outlineLevel="0" collapsed="false">
      <c r="B34" s="3" t="s">
        <v>74</v>
      </c>
      <c r="C34" s="20" t="n">
        <f aca="false">$C$26*D34</f>
        <v>1124435.52</v>
      </c>
      <c r="D34" s="17" t="n">
        <v>0.3</v>
      </c>
    </row>
    <row r="35" customFormat="false" ht="15" hidden="false" customHeight="false" outlineLevel="0" collapsed="false">
      <c r="B35" s="3" t="s">
        <v>75</v>
      </c>
      <c r="C35" s="20" t="n">
        <f aca="false">$C$26*D35</f>
        <v>1124435.52</v>
      </c>
      <c r="D35" s="17" t="n">
        <v>0.3</v>
      </c>
    </row>
    <row r="36" customFormat="false" ht="15" hidden="false" customHeight="false" outlineLevel="0" collapsed="false">
      <c r="B36" s="3" t="s">
        <v>76</v>
      </c>
      <c r="C36" s="20" t="n">
        <f aca="false">$C$26*D36</f>
        <v>1124435.52</v>
      </c>
      <c r="D36" s="17" t="n">
        <v>0.3</v>
      </c>
    </row>
    <row r="37" customFormat="false" ht="15" hidden="false" customHeight="false" outlineLevel="0" collapsed="false">
      <c r="B37" s="3" t="s">
        <v>77</v>
      </c>
      <c r="C37" s="20" t="n">
        <f aca="false">$C$26*D37</f>
        <v>374811.84</v>
      </c>
      <c r="D37" s="17" t="n">
        <v>0.1</v>
      </c>
    </row>
  </sheetData>
  <mergeCells count="1">
    <mergeCell ref="A1:D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0"/>
    <col collapsed="false" customWidth="true" hidden="false" outlineLevel="0" max="3" min="3" style="0" width="14"/>
    <col collapsed="false" customWidth="true" hidden="false" outlineLevel="0" max="6" min="4" style="0" width="16"/>
    <col collapsed="false" customWidth="true" hidden="false" outlineLevel="0" max="7" min="7" style="0" width="12"/>
    <col collapsed="false" customWidth="true" hidden="false" outlineLevel="0" max="8" min="8" style="0" width="38"/>
  </cols>
  <sheetData>
    <row r="1" customFormat="false" ht="30" hidden="false" customHeight="true" outlineLevel="0" collapsed="false">
      <c r="A1" s="1" t="s">
        <v>78</v>
      </c>
      <c r="B1" s="1"/>
      <c r="C1" s="1"/>
      <c r="D1" s="1"/>
      <c r="E1" s="1"/>
      <c r="F1" s="1"/>
      <c r="G1" s="1"/>
      <c r="H1" s="1"/>
    </row>
    <row r="3" customFormat="false" ht="15" hidden="false" customHeight="false" outlineLevel="0" collapsed="false">
      <c r="B3" s="22" t="s">
        <v>79</v>
      </c>
      <c r="C3" s="22" t="s">
        <v>80</v>
      </c>
      <c r="D3" s="22" t="s">
        <v>81</v>
      </c>
      <c r="E3" s="22" t="s">
        <v>82</v>
      </c>
      <c r="F3" s="22" t="s">
        <v>83</v>
      </c>
      <c r="G3" s="22" t="s">
        <v>84</v>
      </c>
      <c r="H3" s="22" t="s">
        <v>85</v>
      </c>
      <c r="I3" s="22" t="s">
        <v>86</v>
      </c>
    </row>
    <row r="4" customFormat="false" ht="15" hidden="false" customHeight="false" outlineLevel="0" collapsed="false">
      <c r="B4" s="9" t="s">
        <v>87</v>
      </c>
      <c r="C4" s="9" t="s">
        <v>88</v>
      </c>
      <c r="D4" s="5" t="n">
        <v>3450000</v>
      </c>
      <c r="E4" s="5" t="n">
        <v>3120000</v>
      </c>
      <c r="F4" s="23" t="n">
        <f aca="false">IF(D4="","",D4-E4)</f>
        <v>330000</v>
      </c>
      <c r="G4" s="24" t="n">
        <f aca="false">IFERROR(F4/D4,"")</f>
        <v>0.0956521739130435</v>
      </c>
      <c r="H4" s="25" t="s">
        <v>89</v>
      </c>
    </row>
    <row r="5" customFormat="false" ht="15" hidden="false" customHeight="false" outlineLevel="0" collapsed="false">
      <c r="B5" s="9"/>
      <c r="C5" s="9"/>
      <c r="D5" s="5"/>
      <c r="E5" s="5"/>
      <c r="F5" s="23" t="str">
        <f aca="false">IF(D5="","",D5-E5)</f>
        <v/>
      </c>
      <c r="G5" s="24" t="str">
        <f aca="false">IFERROR(F5/D5,"")</f>
        <v/>
      </c>
      <c r="H5" s="9"/>
    </row>
    <row r="6" customFormat="false" ht="15" hidden="false" customHeight="false" outlineLevel="0" collapsed="false">
      <c r="B6" s="9"/>
      <c r="C6" s="9"/>
      <c r="D6" s="5"/>
      <c r="E6" s="5"/>
      <c r="F6" s="23" t="str">
        <f aca="false">IF(D6="","",D6-E6)</f>
        <v/>
      </c>
      <c r="G6" s="24" t="str">
        <f aca="false">IFERROR(F6/D6,"")</f>
        <v/>
      </c>
      <c r="H6" s="9"/>
    </row>
    <row r="7" customFormat="false" ht="15" hidden="false" customHeight="false" outlineLevel="0" collapsed="false">
      <c r="B7" s="9"/>
      <c r="C7" s="9"/>
      <c r="D7" s="5"/>
      <c r="E7" s="5"/>
      <c r="F7" s="23" t="str">
        <f aca="false">IF(D7="","",D7-E7)</f>
        <v/>
      </c>
      <c r="G7" s="24" t="str">
        <f aca="false">IFERROR(F7/D7,"")</f>
        <v/>
      </c>
      <c r="H7" s="9"/>
    </row>
    <row r="8" customFormat="false" ht="15" hidden="false" customHeight="false" outlineLevel="0" collapsed="false">
      <c r="B8" s="9"/>
      <c r="C8" s="9"/>
      <c r="D8" s="5"/>
      <c r="E8" s="5"/>
      <c r="F8" s="23" t="str">
        <f aca="false">IF(D8="","",D8-E8)</f>
        <v/>
      </c>
      <c r="G8" s="24" t="str">
        <f aca="false">IFERROR(F8/D8,"")</f>
        <v/>
      </c>
      <c r="H8" s="9"/>
    </row>
    <row r="9" customFormat="false" ht="15" hidden="false" customHeight="false" outlineLevel="0" collapsed="false">
      <c r="B9" s="9"/>
      <c r="C9" s="9"/>
      <c r="D9" s="5"/>
      <c r="E9" s="5"/>
      <c r="F9" s="23" t="str">
        <f aca="false">IF(D9="","",D9-E9)</f>
        <v/>
      </c>
      <c r="G9" s="24" t="str">
        <f aca="false">IFERROR(F9/D9,"")</f>
        <v/>
      </c>
      <c r="H9" s="9"/>
    </row>
    <row r="10" customFormat="false" ht="15" hidden="false" customHeight="false" outlineLevel="0" collapsed="false">
      <c r="B10" s="9"/>
      <c r="C10" s="9"/>
      <c r="D10" s="5"/>
      <c r="E10" s="5"/>
      <c r="F10" s="23" t="str">
        <f aca="false">IF(D10="","",D10-E10)</f>
        <v/>
      </c>
      <c r="G10" s="24" t="str">
        <f aca="false">IFERROR(F10/D10,"")</f>
        <v/>
      </c>
      <c r="H10" s="9"/>
    </row>
    <row r="11" customFormat="false" ht="15" hidden="false" customHeight="false" outlineLevel="0" collapsed="false">
      <c r="B11" s="9"/>
      <c r="C11" s="9"/>
      <c r="D11" s="5"/>
      <c r="E11" s="5"/>
      <c r="F11" s="23" t="str">
        <f aca="false">IF(D11="","",D11-E11)</f>
        <v/>
      </c>
      <c r="G11" s="24" t="str">
        <f aca="false">IFERROR(F11/D11,"")</f>
        <v/>
      </c>
      <c r="H11" s="9"/>
    </row>
    <row r="12" customFormat="false" ht="15" hidden="false" customHeight="false" outlineLevel="0" collapsed="false">
      <c r="B12" s="9"/>
      <c r="C12" s="9"/>
      <c r="D12" s="5"/>
      <c r="E12" s="5"/>
      <c r="F12" s="23" t="str">
        <f aca="false">IF(D12="","",D12-E12)</f>
        <v/>
      </c>
      <c r="G12" s="24" t="str">
        <f aca="false">IFERROR(F12/D12,"")</f>
        <v/>
      </c>
      <c r="H12" s="9"/>
    </row>
    <row r="13" customFormat="false" ht="15" hidden="false" customHeight="false" outlineLevel="0" collapsed="false">
      <c r="B13" s="9"/>
      <c r="C13" s="9"/>
      <c r="D13" s="5"/>
      <c r="E13" s="5"/>
      <c r="F13" s="23" t="str">
        <f aca="false">IF(D13="","",D13-E13)</f>
        <v/>
      </c>
      <c r="G13" s="24" t="str">
        <f aca="false">IFERROR(F13/D13,"")</f>
        <v/>
      </c>
      <c r="H13" s="9"/>
    </row>
    <row r="14" customFormat="false" ht="15" hidden="false" customHeight="false" outlineLevel="0" collapsed="false">
      <c r="B14" s="9"/>
      <c r="C14" s="9"/>
      <c r="D14" s="5"/>
      <c r="E14" s="5"/>
      <c r="F14" s="23" t="str">
        <f aca="false">IF(D14="","",D14-E14)</f>
        <v/>
      </c>
      <c r="G14" s="24" t="str">
        <f aca="false">IFERROR(F14/D14,"")</f>
        <v/>
      </c>
      <c r="H14" s="9"/>
    </row>
    <row r="15" customFormat="false" ht="15" hidden="false" customHeight="false" outlineLevel="0" collapsed="false">
      <c r="B15" s="9"/>
      <c r="C15" s="9"/>
      <c r="D15" s="5"/>
      <c r="E15" s="5"/>
      <c r="F15" s="23" t="str">
        <f aca="false">IF(D15="","",D15-E15)</f>
        <v/>
      </c>
      <c r="G15" s="24" t="str">
        <f aca="false">IFERROR(F15/D15,"")</f>
        <v/>
      </c>
      <c r="H15" s="9"/>
    </row>
    <row r="16" customFormat="false" ht="15" hidden="false" customHeight="false" outlineLevel="0" collapsed="false">
      <c r="B16" s="9"/>
      <c r="C16" s="9"/>
      <c r="D16" s="5"/>
      <c r="E16" s="5"/>
      <c r="F16" s="23" t="str">
        <f aca="false">IF(D16="","",D16-E16)</f>
        <v/>
      </c>
      <c r="G16" s="24" t="str">
        <f aca="false">IFERROR(F16/D16,"")</f>
        <v/>
      </c>
      <c r="H16" s="9"/>
    </row>
    <row r="17" customFormat="false" ht="15" hidden="false" customHeight="false" outlineLevel="0" collapsed="false">
      <c r="B17" s="9"/>
      <c r="C17" s="9"/>
      <c r="D17" s="5"/>
      <c r="E17" s="5"/>
      <c r="F17" s="23" t="str">
        <f aca="false">IF(D17="","",D17-E17)</f>
        <v/>
      </c>
      <c r="G17" s="24" t="str">
        <f aca="false">IFERROR(F17/D17,"")</f>
        <v/>
      </c>
      <c r="H17" s="9"/>
    </row>
    <row r="18" customFormat="false" ht="15" hidden="false" customHeight="false" outlineLevel="0" collapsed="false">
      <c r="B18" s="9"/>
      <c r="C18" s="9"/>
      <c r="D18" s="5"/>
      <c r="E18" s="5"/>
      <c r="F18" s="23" t="str">
        <f aca="false">IF(D18="","",D18-E18)</f>
        <v/>
      </c>
      <c r="G18" s="24" t="str">
        <f aca="false">IFERROR(F18/D18,"")</f>
        <v/>
      </c>
      <c r="H18" s="9"/>
    </row>
    <row r="19" customFormat="false" ht="15" hidden="false" customHeight="false" outlineLevel="0" collapsed="false">
      <c r="B19" s="9"/>
      <c r="C19" s="9"/>
      <c r="D19" s="5"/>
      <c r="E19" s="5"/>
      <c r="F19" s="23" t="str">
        <f aca="false">IF(D19="","",D19-E19)</f>
        <v/>
      </c>
      <c r="G19" s="24" t="str">
        <f aca="false">IFERROR(F19/D19,"")</f>
        <v/>
      </c>
      <c r="H19" s="9"/>
    </row>
    <row r="20" customFormat="false" ht="15" hidden="false" customHeight="false" outlineLevel="0" collapsed="false">
      <c r="B20" s="9"/>
      <c r="C20" s="9"/>
      <c r="D20" s="5"/>
      <c r="E20" s="5"/>
      <c r="F20" s="23" t="str">
        <f aca="false">IF(D20="","",D20-E20)</f>
        <v/>
      </c>
      <c r="G20" s="24" t="str">
        <f aca="false">IFERROR(F20/D20,"")</f>
        <v/>
      </c>
      <c r="H20" s="9"/>
    </row>
    <row r="21" customFormat="false" ht="15" hidden="false" customHeight="false" outlineLevel="0" collapsed="false">
      <c r="B21" s="9"/>
      <c r="C21" s="9"/>
      <c r="D21" s="5"/>
      <c r="E21" s="5"/>
      <c r="F21" s="23" t="str">
        <f aca="false">IF(D21="","",D21-E21)</f>
        <v/>
      </c>
      <c r="G21" s="24" t="str">
        <f aca="false">IFERROR(F21/D21,"")</f>
        <v/>
      </c>
      <c r="H21" s="9"/>
    </row>
    <row r="22" customFormat="false" ht="15" hidden="false" customHeight="false" outlineLevel="0" collapsed="false">
      <c r="B22" s="9"/>
      <c r="C22" s="9"/>
      <c r="D22" s="5"/>
      <c r="E22" s="5"/>
      <c r="F22" s="23" t="str">
        <f aca="false">IF(D22="","",D22-E22)</f>
        <v/>
      </c>
      <c r="G22" s="24" t="str">
        <f aca="false">IFERROR(F22/D22,"")</f>
        <v/>
      </c>
      <c r="H22" s="9"/>
    </row>
    <row r="23" customFormat="false" ht="15" hidden="false" customHeight="false" outlineLevel="0" collapsed="false">
      <c r="B23" s="9"/>
      <c r="C23" s="9"/>
      <c r="D23" s="5"/>
      <c r="E23" s="5"/>
      <c r="F23" s="23" t="str">
        <f aca="false">IF(D23="","",D23-E23)</f>
        <v/>
      </c>
      <c r="G23" s="24" t="str">
        <f aca="false">IFERROR(F23/D23,"")</f>
        <v/>
      </c>
      <c r="H23" s="9"/>
    </row>
    <row r="24" customFormat="false" ht="15" hidden="false" customHeight="false" outlineLevel="0" collapsed="false">
      <c r="B24" s="9"/>
      <c r="C24" s="9"/>
      <c r="D24" s="5"/>
      <c r="E24" s="5"/>
      <c r="F24" s="23" t="str">
        <f aca="false">IF(D24="","",D24-E24)</f>
        <v/>
      </c>
      <c r="G24" s="24" t="str">
        <f aca="false">IFERROR(F24/D24,"")</f>
        <v/>
      </c>
      <c r="H24" s="9"/>
    </row>
    <row r="25" customFormat="false" ht="15" hidden="false" customHeight="false" outlineLevel="0" collapsed="false">
      <c r="B25" s="9"/>
      <c r="C25" s="9"/>
      <c r="D25" s="5"/>
      <c r="E25" s="5"/>
      <c r="F25" s="23" t="str">
        <f aca="false">IF(D25="","",D25-E25)</f>
        <v/>
      </c>
      <c r="G25" s="24" t="str">
        <f aca="false">IFERROR(F25/D25,"")</f>
        <v/>
      </c>
      <c r="H25" s="9"/>
    </row>
    <row r="26" customFormat="false" ht="15" hidden="false" customHeight="false" outlineLevel="0" collapsed="false">
      <c r="B26" s="9"/>
      <c r="C26" s="9"/>
      <c r="D26" s="5"/>
      <c r="E26" s="5"/>
      <c r="F26" s="23" t="str">
        <f aca="false">IF(D26="","",D26-E26)</f>
        <v/>
      </c>
      <c r="G26" s="24" t="str">
        <f aca="false">IFERROR(F26/D26,"")</f>
        <v/>
      </c>
      <c r="H26" s="9"/>
    </row>
    <row r="27" customFormat="false" ht="15" hidden="false" customHeight="false" outlineLevel="0" collapsed="false">
      <c r="B27" s="9"/>
      <c r="C27" s="9"/>
      <c r="D27" s="5"/>
      <c r="E27" s="5"/>
      <c r="F27" s="23" t="str">
        <f aca="false">IF(D27="","",D27-E27)</f>
        <v/>
      </c>
      <c r="G27" s="24" t="str">
        <f aca="false">IFERROR(F27/D27,"")</f>
        <v/>
      </c>
      <c r="H27" s="9"/>
    </row>
    <row r="28" customFormat="false" ht="15" hidden="false" customHeight="false" outlineLevel="0" collapsed="false">
      <c r="B28" s="9"/>
      <c r="C28" s="9"/>
      <c r="D28" s="5"/>
      <c r="E28" s="5"/>
      <c r="F28" s="23" t="str">
        <f aca="false">IF(D28="","",D28-E28)</f>
        <v/>
      </c>
      <c r="G28" s="24" t="str">
        <f aca="false">IFERROR(F28/D28,"")</f>
        <v/>
      </c>
      <c r="H28" s="9"/>
    </row>
    <row r="29" customFormat="false" ht="15" hidden="false" customHeight="false" outlineLevel="0" collapsed="false">
      <c r="B29" s="9"/>
      <c r="C29" s="9"/>
      <c r="D29" s="5"/>
      <c r="E29" s="5"/>
      <c r="F29" s="23" t="str">
        <f aca="false">IF(D29="","",D29-E29)</f>
        <v/>
      </c>
      <c r="G29" s="24" t="str">
        <f aca="false">IFERROR(F29/D29,"")</f>
        <v/>
      </c>
      <c r="H29" s="9"/>
    </row>
    <row r="30" customFormat="false" ht="15" hidden="false" customHeight="false" outlineLevel="0" collapsed="false">
      <c r="B30" s="9"/>
      <c r="C30" s="9"/>
      <c r="D30" s="5"/>
      <c r="E30" s="5"/>
      <c r="F30" s="23" t="str">
        <f aca="false">IF(D30="","",D30-E30)</f>
        <v/>
      </c>
      <c r="G30" s="24" t="str">
        <f aca="false">IFERROR(F30/D30,"")</f>
        <v/>
      </c>
      <c r="H30" s="9"/>
    </row>
    <row r="31" customFormat="false" ht="15" hidden="false" customHeight="false" outlineLevel="0" collapsed="false">
      <c r="B31" s="9"/>
      <c r="C31" s="9"/>
      <c r="D31" s="5"/>
      <c r="E31" s="5"/>
      <c r="F31" s="23" t="str">
        <f aca="false">IF(D31="","",D31-E31)</f>
        <v/>
      </c>
      <c r="G31" s="24" t="str">
        <f aca="false">IFERROR(F31/D31,"")</f>
        <v/>
      </c>
      <c r="H31" s="9"/>
    </row>
    <row r="32" customFormat="false" ht="15" hidden="false" customHeight="false" outlineLevel="0" collapsed="false">
      <c r="B32" s="9"/>
      <c r="C32" s="9"/>
      <c r="D32" s="5"/>
      <c r="E32" s="5"/>
      <c r="F32" s="23" t="str">
        <f aca="false">IF(D32="","",D32-E32)</f>
        <v/>
      </c>
      <c r="G32" s="24" t="str">
        <f aca="false">IFERROR(F32/D32,"")</f>
        <v/>
      </c>
      <c r="H32" s="9"/>
    </row>
    <row r="33" customFormat="false" ht="15" hidden="false" customHeight="false" outlineLevel="0" collapsed="false">
      <c r="B33" s="9"/>
      <c r="C33" s="9"/>
      <c r="D33" s="5"/>
      <c r="E33" s="5"/>
      <c r="F33" s="23" t="str">
        <f aca="false">IF(D33="","",D33-E33)</f>
        <v/>
      </c>
      <c r="G33" s="24" t="str">
        <f aca="false">IFERROR(F33/D33,"")</f>
        <v/>
      </c>
      <c r="H33" s="9"/>
    </row>
    <row r="35" customFormat="false" ht="15" hidden="false" customHeight="false" outlineLevel="0" collapsed="false">
      <c r="B35" s="7" t="s">
        <v>90</v>
      </c>
      <c r="D35" s="8" t="n">
        <f aca="false">SUM(D4:D33)</f>
        <v>3450000</v>
      </c>
      <c r="E35" s="8" t="n">
        <f aca="false">SUM(E4:E33)</f>
        <v>3120000</v>
      </c>
      <c r="F35" s="8" t="n">
        <f aca="false">SUM(F4:F33)</f>
        <v>330000</v>
      </c>
      <c r="G35" s="26" t="n">
        <f aca="false">IFERROR(F35/D35,0)</f>
        <v>0.0956521739130435</v>
      </c>
    </row>
    <row r="37" customFormat="false" ht="15" hidden="false" customHeight="false" outlineLevel="0" collapsed="false">
      <c r="B37" s="6" t="s">
        <v>91</v>
      </c>
    </row>
  </sheetData>
  <mergeCells count="1">
    <mergeCell ref="A1:H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16"/>
    <col collapsed="false" customWidth="true" hidden="false" outlineLevel="0" max="3" min="3" style="0" width="30"/>
    <col collapsed="false" customWidth="true" hidden="false" outlineLevel="0" max="4" min="4" style="0" width="18"/>
    <col collapsed="false" customWidth="true" hidden="false" outlineLevel="0" max="5" min="5" style="0" width="16"/>
    <col collapsed="false" customWidth="true" hidden="false" outlineLevel="0" max="6" min="6" style="0" width="20"/>
  </cols>
  <sheetData>
    <row r="1" customFormat="false" ht="30" hidden="false" customHeight="true" outlineLevel="0" collapsed="false">
      <c r="A1" s="1" t="s">
        <v>92</v>
      </c>
      <c r="B1" s="1"/>
      <c r="C1" s="1"/>
      <c r="D1" s="1"/>
      <c r="E1" s="1"/>
      <c r="F1" s="1"/>
    </row>
    <row r="3" customFormat="false" ht="15" hidden="false" customHeight="false" outlineLevel="0" collapsed="false">
      <c r="B3" s="2" t="s">
        <v>93</v>
      </c>
      <c r="D3" s="27" t="n">
        <f aca="false">Equilibrio!C21</f>
        <v>3330000</v>
      </c>
    </row>
    <row r="5" customFormat="false" ht="15" hidden="false" customHeight="false" outlineLevel="0" collapsed="false">
      <c r="B5" s="22" t="s">
        <v>94</v>
      </c>
      <c r="C5" s="22" t="s">
        <v>79</v>
      </c>
      <c r="D5" s="22" t="s">
        <v>95</v>
      </c>
      <c r="E5" s="22" t="s">
        <v>96</v>
      </c>
      <c r="F5" s="22" t="s">
        <v>97</v>
      </c>
    </row>
    <row r="6" customFormat="false" ht="15" hidden="false" customHeight="false" outlineLevel="0" collapsed="false">
      <c r="B6" s="9" t="s">
        <v>98</v>
      </c>
      <c r="C6" s="9" t="s">
        <v>99</v>
      </c>
      <c r="D6" s="5" t="n">
        <v>1035000</v>
      </c>
      <c r="E6" s="23" t="n">
        <f aca="false">IF(D6="","",D6*0.1)</f>
        <v>103500</v>
      </c>
      <c r="F6" s="28" t="n">
        <f aca="false">IF(E6="","",E6)</f>
        <v>103500</v>
      </c>
    </row>
    <row r="7" customFormat="false" ht="15" hidden="false" customHeight="false" outlineLevel="0" collapsed="false">
      <c r="B7" s="9"/>
      <c r="C7" s="9"/>
      <c r="D7" s="5"/>
      <c r="E7" s="23" t="str">
        <f aca="false">IF(D7="","",D7*0.1)</f>
        <v/>
      </c>
      <c r="F7" s="28" t="n">
        <f aca="false">IF(E7="",F6,F6+E7)</f>
        <v>103500</v>
      </c>
    </row>
    <row r="8" customFormat="false" ht="15" hidden="false" customHeight="false" outlineLevel="0" collapsed="false">
      <c r="B8" s="9"/>
      <c r="C8" s="9"/>
      <c r="D8" s="5"/>
      <c r="E8" s="23" t="str">
        <f aca="false">IF(D8="","",D8*0.1)</f>
        <v/>
      </c>
      <c r="F8" s="28" t="n">
        <f aca="false">IF(E8="",F7,F7+E8)</f>
        <v>103500</v>
      </c>
    </row>
    <row r="9" customFormat="false" ht="15" hidden="false" customHeight="false" outlineLevel="0" collapsed="false">
      <c r="B9" s="9"/>
      <c r="C9" s="9"/>
      <c r="D9" s="5"/>
      <c r="E9" s="23" t="str">
        <f aca="false">IF(D9="","",D9*0.1)</f>
        <v/>
      </c>
      <c r="F9" s="28" t="n">
        <f aca="false">IF(E9="",F8,F8+E9)</f>
        <v>103500</v>
      </c>
    </row>
    <row r="10" customFormat="false" ht="15" hidden="false" customHeight="false" outlineLevel="0" collapsed="false">
      <c r="B10" s="9"/>
      <c r="C10" s="9"/>
      <c r="D10" s="5"/>
      <c r="E10" s="23" t="str">
        <f aca="false">IF(D10="","",D10*0.1)</f>
        <v/>
      </c>
      <c r="F10" s="28" t="n">
        <f aca="false">IF(E10="",F9,F9+E10)</f>
        <v>103500</v>
      </c>
    </row>
    <row r="11" customFormat="false" ht="15" hidden="false" customHeight="false" outlineLevel="0" collapsed="false">
      <c r="B11" s="9"/>
      <c r="C11" s="9"/>
      <c r="D11" s="5"/>
      <c r="E11" s="23" t="str">
        <f aca="false">IF(D11="","",D11*0.1)</f>
        <v/>
      </c>
      <c r="F11" s="28" t="n">
        <f aca="false">IF(E11="",F10,F10+E11)</f>
        <v>103500</v>
      </c>
    </row>
    <row r="12" customFormat="false" ht="15" hidden="false" customHeight="false" outlineLevel="0" collapsed="false">
      <c r="B12" s="9"/>
      <c r="C12" s="9"/>
      <c r="D12" s="5"/>
      <c r="E12" s="23" t="str">
        <f aca="false">IF(D12="","",D12*0.1)</f>
        <v/>
      </c>
      <c r="F12" s="28" t="n">
        <f aca="false">IF(E12="",F11,F11+E12)</f>
        <v>103500</v>
      </c>
    </row>
    <row r="13" customFormat="false" ht="15" hidden="false" customHeight="false" outlineLevel="0" collapsed="false">
      <c r="B13" s="9"/>
      <c r="C13" s="9"/>
      <c r="D13" s="5"/>
      <c r="E13" s="23" t="str">
        <f aca="false">IF(D13="","",D13*0.1)</f>
        <v/>
      </c>
      <c r="F13" s="28" t="n">
        <f aca="false">IF(E13="",F12,F12+E13)</f>
        <v>103500</v>
      </c>
    </row>
    <row r="14" customFormat="false" ht="15" hidden="false" customHeight="false" outlineLevel="0" collapsed="false">
      <c r="B14" s="9"/>
      <c r="C14" s="9"/>
      <c r="D14" s="5"/>
      <c r="E14" s="23" t="str">
        <f aca="false">IF(D14="","",D14*0.1)</f>
        <v/>
      </c>
      <c r="F14" s="28" t="n">
        <f aca="false">IF(E14="",F13,F13+E14)</f>
        <v>103500</v>
      </c>
    </row>
    <row r="15" customFormat="false" ht="15" hidden="false" customHeight="false" outlineLevel="0" collapsed="false">
      <c r="B15" s="9"/>
      <c r="C15" s="9"/>
      <c r="D15" s="5"/>
      <c r="E15" s="23" t="str">
        <f aca="false">IF(D15="","",D15*0.1)</f>
        <v/>
      </c>
      <c r="F15" s="28" t="n">
        <f aca="false">IF(E15="",F14,F14+E15)</f>
        <v>103500</v>
      </c>
    </row>
    <row r="16" customFormat="false" ht="15" hidden="false" customHeight="false" outlineLevel="0" collapsed="false">
      <c r="B16" s="9"/>
      <c r="C16" s="9"/>
      <c r="D16" s="5"/>
      <c r="E16" s="23" t="str">
        <f aca="false">IF(D16="","",D16*0.1)</f>
        <v/>
      </c>
      <c r="F16" s="28" t="n">
        <f aca="false">IF(E16="",F15,F15+E16)</f>
        <v>103500</v>
      </c>
    </row>
    <row r="17" customFormat="false" ht="15" hidden="false" customHeight="false" outlineLevel="0" collapsed="false">
      <c r="B17" s="9"/>
      <c r="C17" s="9"/>
      <c r="D17" s="5"/>
      <c r="E17" s="23" t="str">
        <f aca="false">IF(D17="","",D17*0.1)</f>
        <v/>
      </c>
      <c r="F17" s="28" t="n">
        <f aca="false">IF(E17="",F16,F16+E17)</f>
        <v>103500</v>
      </c>
    </row>
    <row r="18" customFormat="false" ht="15" hidden="false" customHeight="false" outlineLevel="0" collapsed="false">
      <c r="B18" s="9"/>
      <c r="C18" s="9"/>
      <c r="D18" s="5"/>
      <c r="E18" s="23" t="str">
        <f aca="false">IF(D18="","",D18*0.1)</f>
        <v/>
      </c>
      <c r="F18" s="28" t="n">
        <f aca="false">IF(E18="",F17,F17+E18)</f>
        <v>103500</v>
      </c>
    </row>
    <row r="19" customFormat="false" ht="15" hidden="false" customHeight="false" outlineLevel="0" collapsed="false">
      <c r="B19" s="9"/>
      <c r="C19" s="9"/>
      <c r="D19" s="5"/>
      <c r="E19" s="23" t="str">
        <f aca="false">IF(D19="","",D19*0.1)</f>
        <v/>
      </c>
      <c r="F19" s="28" t="n">
        <f aca="false">IF(E19="",F18,F18+E19)</f>
        <v>103500</v>
      </c>
    </row>
    <row r="20" customFormat="false" ht="15" hidden="false" customHeight="false" outlineLevel="0" collapsed="false">
      <c r="B20" s="9"/>
      <c r="C20" s="9"/>
      <c r="D20" s="5"/>
      <c r="E20" s="23" t="str">
        <f aca="false">IF(D20="","",D20*0.1)</f>
        <v/>
      </c>
      <c r="F20" s="28" t="n">
        <f aca="false">IF(E20="",F19,F19+E20)</f>
        <v>103500</v>
      </c>
    </row>
    <row r="21" customFormat="false" ht="15" hidden="false" customHeight="false" outlineLevel="0" collapsed="false">
      <c r="B21" s="9"/>
      <c r="C21" s="9"/>
      <c r="D21" s="5"/>
      <c r="E21" s="23" t="str">
        <f aca="false">IF(D21="","",D21*0.1)</f>
        <v/>
      </c>
      <c r="F21" s="28" t="n">
        <f aca="false">IF(E21="",F20,F20+E21)</f>
        <v>103500</v>
      </c>
    </row>
    <row r="22" customFormat="false" ht="15" hidden="false" customHeight="false" outlineLevel="0" collapsed="false">
      <c r="B22" s="9"/>
      <c r="C22" s="9"/>
      <c r="D22" s="5"/>
      <c r="E22" s="23" t="str">
        <f aca="false">IF(D22="","",D22*0.1)</f>
        <v/>
      </c>
      <c r="F22" s="28" t="n">
        <f aca="false">IF(E22="",F21,F21+E22)</f>
        <v>103500</v>
      </c>
    </row>
    <row r="23" customFormat="false" ht="15" hidden="false" customHeight="false" outlineLevel="0" collapsed="false">
      <c r="B23" s="9"/>
      <c r="C23" s="9"/>
      <c r="D23" s="5"/>
      <c r="E23" s="23" t="str">
        <f aca="false">IF(D23="","",D23*0.1)</f>
        <v/>
      </c>
      <c r="F23" s="28" t="n">
        <f aca="false">IF(E23="",F22,F22+E23)</f>
        <v>103500</v>
      </c>
    </row>
    <row r="24" customFormat="false" ht="15" hidden="false" customHeight="false" outlineLevel="0" collapsed="false">
      <c r="B24" s="9"/>
      <c r="C24" s="9"/>
      <c r="D24" s="5"/>
      <c r="E24" s="23" t="str">
        <f aca="false">IF(D24="","",D24*0.1)</f>
        <v/>
      </c>
      <c r="F24" s="28" t="n">
        <f aca="false">IF(E24="",F23,F23+E24)</f>
        <v>103500</v>
      </c>
    </row>
    <row r="25" customFormat="false" ht="15" hidden="false" customHeight="false" outlineLevel="0" collapsed="false">
      <c r="B25" s="9"/>
      <c r="C25" s="9"/>
      <c r="D25" s="5"/>
      <c r="E25" s="23" t="str">
        <f aca="false">IF(D25="","",D25*0.1)</f>
        <v/>
      </c>
      <c r="F25" s="28" t="n">
        <f aca="false">IF(E25="",F24,F24+E25)</f>
        <v>103500</v>
      </c>
    </row>
    <row r="26" customFormat="false" ht="15" hidden="false" customHeight="false" outlineLevel="0" collapsed="false">
      <c r="B26" s="9"/>
      <c r="C26" s="9"/>
      <c r="D26" s="5"/>
      <c r="E26" s="23" t="str">
        <f aca="false">IF(D26="","",D26*0.1)</f>
        <v/>
      </c>
      <c r="F26" s="28" t="n">
        <f aca="false">IF(E26="",F25,F25+E26)</f>
        <v>103500</v>
      </c>
    </row>
    <row r="27" customFormat="false" ht="15" hidden="false" customHeight="false" outlineLevel="0" collapsed="false">
      <c r="B27" s="9"/>
      <c r="C27" s="9"/>
      <c r="D27" s="5"/>
      <c r="E27" s="23" t="str">
        <f aca="false">IF(D27="","",D27*0.1)</f>
        <v/>
      </c>
      <c r="F27" s="28" t="n">
        <f aca="false">IF(E27="",F26,F26+E27)</f>
        <v>103500</v>
      </c>
    </row>
    <row r="28" customFormat="false" ht="15" hidden="false" customHeight="false" outlineLevel="0" collapsed="false">
      <c r="B28" s="9"/>
      <c r="C28" s="9"/>
      <c r="D28" s="5"/>
      <c r="E28" s="23" t="str">
        <f aca="false">IF(D28="","",D28*0.1)</f>
        <v/>
      </c>
      <c r="F28" s="28" t="n">
        <f aca="false">IF(E28="",F27,F27+E28)</f>
        <v>103500</v>
      </c>
    </row>
    <row r="29" customFormat="false" ht="15" hidden="false" customHeight="false" outlineLevel="0" collapsed="false">
      <c r="B29" s="9"/>
      <c r="C29" s="9"/>
      <c r="D29" s="5"/>
      <c r="E29" s="23" t="str">
        <f aca="false">IF(D29="","",D29*0.1)</f>
        <v/>
      </c>
      <c r="F29" s="28" t="n">
        <f aca="false">IF(E29="",F28,F28+E29)</f>
        <v>103500</v>
      </c>
    </row>
    <row r="30" customFormat="false" ht="15" hidden="false" customHeight="false" outlineLevel="0" collapsed="false">
      <c r="B30" s="9"/>
      <c r="C30" s="9"/>
      <c r="D30" s="5"/>
      <c r="E30" s="23" t="str">
        <f aca="false">IF(D30="","",D30*0.1)</f>
        <v/>
      </c>
      <c r="F30" s="28" t="n">
        <f aca="false">IF(E30="",F29,F29+E30)</f>
        <v>103500</v>
      </c>
    </row>
    <row r="31" customFormat="false" ht="15" hidden="false" customHeight="false" outlineLevel="0" collapsed="false">
      <c r="B31" s="9"/>
      <c r="C31" s="9"/>
      <c r="D31" s="5"/>
      <c r="E31" s="23" t="str">
        <f aca="false">IF(D31="","",D31*0.1)</f>
        <v/>
      </c>
      <c r="F31" s="28" t="n">
        <f aca="false">IF(E31="",F30,F30+E31)</f>
        <v>103500</v>
      </c>
    </row>
    <row r="32" customFormat="false" ht="15" hidden="false" customHeight="false" outlineLevel="0" collapsed="false">
      <c r="B32" s="9"/>
      <c r="C32" s="9"/>
      <c r="D32" s="5"/>
      <c r="E32" s="23" t="str">
        <f aca="false">IF(D32="","",D32*0.1)</f>
        <v/>
      </c>
      <c r="F32" s="28" t="n">
        <f aca="false">IF(E32="",F31,F31+E32)</f>
        <v>103500</v>
      </c>
    </row>
    <row r="33" customFormat="false" ht="15" hidden="false" customHeight="false" outlineLevel="0" collapsed="false">
      <c r="B33" s="9"/>
      <c r="C33" s="9"/>
      <c r="D33" s="5"/>
      <c r="E33" s="23" t="str">
        <f aca="false">IF(D33="","",D33*0.1)</f>
        <v/>
      </c>
      <c r="F33" s="28" t="n">
        <f aca="false">IF(E33="",F32,F32+E33)</f>
        <v>103500</v>
      </c>
    </row>
    <row r="34" customFormat="false" ht="15" hidden="false" customHeight="false" outlineLevel="0" collapsed="false">
      <c r="B34" s="9"/>
      <c r="C34" s="9"/>
      <c r="D34" s="5"/>
      <c r="E34" s="23" t="str">
        <f aca="false">IF(D34="","",D34*0.1)</f>
        <v/>
      </c>
      <c r="F34" s="28" t="n">
        <f aca="false">IF(E34="",F33,F33+E34)</f>
        <v>103500</v>
      </c>
    </row>
    <row r="35" customFormat="false" ht="15" hidden="false" customHeight="false" outlineLevel="0" collapsed="false">
      <c r="B35" s="9"/>
      <c r="C35" s="9"/>
      <c r="D35" s="5"/>
      <c r="E35" s="23" t="str">
        <f aca="false">IF(D35="","",D35*0.1)</f>
        <v/>
      </c>
      <c r="F35" s="28" t="n">
        <f aca="false">IF(E35="",F34,F34+E35)</f>
        <v>103500</v>
      </c>
    </row>
    <row r="36" customFormat="false" ht="15" hidden="false" customHeight="false" outlineLevel="0" collapsed="false">
      <c r="B36" s="9"/>
      <c r="C36" s="9"/>
      <c r="D36" s="5"/>
      <c r="E36" s="23" t="str">
        <f aca="false">IF(D36="","",D36*0.1)</f>
        <v/>
      </c>
      <c r="F36" s="28" t="n">
        <f aca="false">IF(E36="",F35,F35+E36)</f>
        <v>103500</v>
      </c>
    </row>
    <row r="37" customFormat="false" ht="15" hidden="false" customHeight="false" outlineLevel="0" collapsed="false">
      <c r="B37" s="9"/>
      <c r="C37" s="9"/>
      <c r="D37" s="5"/>
      <c r="E37" s="23" t="str">
        <f aca="false">IF(D37="","",D37*0.1)</f>
        <v/>
      </c>
      <c r="F37" s="28" t="n">
        <f aca="false">IF(E37="",F36,F36+E37)</f>
        <v>103500</v>
      </c>
    </row>
    <row r="38" customFormat="false" ht="15" hidden="false" customHeight="false" outlineLevel="0" collapsed="false">
      <c r="B38" s="9"/>
      <c r="C38" s="9"/>
      <c r="D38" s="5"/>
      <c r="E38" s="23" t="str">
        <f aca="false">IF(D38="","",D38*0.1)</f>
        <v/>
      </c>
      <c r="F38" s="28" t="n">
        <f aca="false">IF(E38="",F37,F37+E38)</f>
        <v>103500</v>
      </c>
    </row>
    <row r="39" customFormat="false" ht="15" hidden="false" customHeight="false" outlineLevel="0" collapsed="false">
      <c r="B39" s="9"/>
      <c r="C39" s="9"/>
      <c r="D39" s="5"/>
      <c r="E39" s="23" t="str">
        <f aca="false">IF(D39="","",D39*0.1)</f>
        <v/>
      </c>
      <c r="F39" s="28" t="n">
        <f aca="false">IF(E39="",F38,F38+E39)</f>
        <v>103500</v>
      </c>
    </row>
    <row r="40" customFormat="false" ht="15" hidden="false" customHeight="false" outlineLevel="0" collapsed="false">
      <c r="B40" s="9"/>
      <c r="C40" s="9"/>
      <c r="D40" s="5"/>
      <c r="E40" s="23" t="str">
        <f aca="false">IF(D40="","",D40*0.1)</f>
        <v/>
      </c>
      <c r="F40" s="28" t="n">
        <f aca="false">IF(E40="",F39,F39+E40)</f>
        <v>103500</v>
      </c>
    </row>
    <row r="41" customFormat="false" ht="15" hidden="false" customHeight="false" outlineLevel="0" collapsed="false">
      <c r="B41" s="9"/>
      <c r="C41" s="9"/>
      <c r="D41" s="5"/>
      <c r="E41" s="23" t="str">
        <f aca="false">IF(D41="","",D41*0.1)</f>
        <v/>
      </c>
      <c r="F41" s="28" t="n">
        <f aca="false">IF(E41="",F40,F40+E41)</f>
        <v>103500</v>
      </c>
    </row>
    <row r="42" customFormat="false" ht="15" hidden="false" customHeight="false" outlineLevel="0" collapsed="false">
      <c r="B42" s="9"/>
      <c r="C42" s="9"/>
      <c r="D42" s="5"/>
      <c r="E42" s="23" t="str">
        <f aca="false">IF(D42="","",D42*0.1)</f>
        <v/>
      </c>
      <c r="F42" s="28" t="n">
        <f aca="false">IF(E42="",F41,F41+E42)</f>
        <v>103500</v>
      </c>
    </row>
    <row r="43" customFormat="false" ht="15" hidden="false" customHeight="false" outlineLevel="0" collapsed="false">
      <c r="B43" s="9"/>
      <c r="C43" s="9"/>
      <c r="D43" s="5"/>
      <c r="E43" s="23" t="str">
        <f aca="false">IF(D43="","",D43*0.1)</f>
        <v/>
      </c>
      <c r="F43" s="28" t="n">
        <f aca="false">IF(E43="",F42,F42+E43)</f>
        <v>103500</v>
      </c>
    </row>
    <row r="44" customFormat="false" ht="15" hidden="false" customHeight="false" outlineLevel="0" collapsed="false">
      <c r="B44" s="9"/>
      <c r="C44" s="9"/>
      <c r="D44" s="5"/>
      <c r="E44" s="23" t="str">
        <f aca="false">IF(D44="","",D44*0.1)</f>
        <v/>
      </c>
      <c r="F44" s="28" t="n">
        <f aca="false">IF(E44="",F43,F43+E44)</f>
        <v>103500</v>
      </c>
    </row>
    <row r="45" customFormat="false" ht="15" hidden="false" customHeight="false" outlineLevel="0" collapsed="false">
      <c r="B45" s="9"/>
      <c r="C45" s="9"/>
      <c r="D45" s="5"/>
      <c r="E45" s="23" t="str">
        <f aca="false">IF(D45="","",D45*0.1)</f>
        <v/>
      </c>
      <c r="F45" s="28" t="n">
        <f aca="false">IF(E45="",F44,F44+E45)</f>
        <v>103500</v>
      </c>
    </row>
    <row r="47" customFormat="false" ht="15" hidden="false" customHeight="false" outlineLevel="0" collapsed="false">
      <c r="C47" s="2" t="s">
        <v>100</v>
      </c>
      <c r="F47" s="8" t="n">
        <f aca="false">MAX(0,D3-F45)</f>
        <v>3226500</v>
      </c>
    </row>
    <row r="49" customFormat="false" ht="15" hidden="false" customHeight="false" outlineLevel="0" collapsed="false">
      <c r="C49" s="6" t="s">
        <v>101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2026-07-25T16:28:16Z</dcterms:created>
  <dc:creator>openpyxl</dc:creator>
  <dc:description/>
  <dc:language>en-US</dc:language>
  <cp:lastModifiedBy/>
  <dcterms:modified xsi:type="dcterms:W3CDTF">2026-07-25T16:28:16Z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